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110" yWindow="-315" windowWidth="20805" windowHeight="9840"/>
  </bookViews>
  <sheets>
    <sheet name="Lisa 1" sheetId="1" r:id="rId1"/>
    <sheet name="Lisa 2" sheetId="4" r:id="rId2"/>
  </sheets>
  <definedNames>
    <definedName name="_xlnm._FilterDatabase" localSheetId="0" hidden="1">'Lisa 1'!$A$3:$R$18</definedName>
  </definedNames>
  <calcPr calcId="125725"/>
</workbook>
</file>

<file path=xl/calcChain.xml><?xml version="1.0" encoding="utf-8"?>
<calcChain xmlns="http://schemas.openxmlformats.org/spreadsheetml/2006/main">
  <c r="G7" i="4"/>
  <c r="H7"/>
  <c r="I7"/>
  <c r="B8"/>
  <c r="B9"/>
  <c r="B10"/>
  <c r="B11"/>
  <c r="C7"/>
  <c r="D7"/>
  <c r="E7"/>
  <c r="F7"/>
  <c r="B7" l="1"/>
  <c r="G7" i="1" l="1"/>
  <c r="G10"/>
  <c r="G15"/>
  <c r="G19"/>
  <c r="P20"/>
  <c r="O20"/>
  <c r="D22"/>
  <c r="I19"/>
  <c r="K19"/>
  <c r="M19"/>
  <c r="P19"/>
  <c r="R19"/>
  <c r="E19"/>
  <c r="L21"/>
  <c r="F21"/>
  <c r="F19" s="1"/>
  <c r="F7"/>
  <c r="F10"/>
  <c r="F15"/>
  <c r="Q20"/>
  <c r="Q19" s="1"/>
  <c r="N20"/>
  <c r="N19" s="1"/>
  <c r="N7"/>
  <c r="N10"/>
  <c r="N15"/>
  <c r="J20"/>
  <c r="J19" s="1"/>
  <c r="I20"/>
  <c r="L20"/>
  <c r="L19" s="1"/>
  <c r="H20"/>
  <c r="H19" s="1"/>
  <c r="D23"/>
  <c r="D24"/>
  <c r="D25"/>
  <c r="D26"/>
  <c r="H15"/>
  <c r="H10"/>
  <c r="H7"/>
  <c r="D18"/>
  <c r="I15"/>
  <c r="J15"/>
  <c r="K15"/>
  <c r="L15"/>
  <c r="M15"/>
  <c r="O15"/>
  <c r="I10"/>
  <c r="I7"/>
  <c r="I5" s="1"/>
  <c r="L10"/>
  <c r="M10"/>
  <c r="L7"/>
  <c r="M7"/>
  <c r="M5" s="1"/>
  <c r="N27" l="1"/>
  <c r="F27"/>
  <c r="I27"/>
  <c r="L5"/>
  <c r="L27" s="1"/>
  <c r="M27"/>
  <c r="N5"/>
  <c r="D21"/>
  <c r="F5"/>
  <c r="G5"/>
  <c r="G27" s="1"/>
  <c r="H5"/>
  <c r="H27" s="1"/>
  <c r="D20"/>
  <c r="O19"/>
  <c r="J7"/>
  <c r="K7"/>
  <c r="O7"/>
  <c r="P7"/>
  <c r="Q7"/>
  <c r="R7"/>
  <c r="E7"/>
  <c r="P15"/>
  <c r="Q15"/>
  <c r="Q5" s="1"/>
  <c r="Q27" s="1"/>
  <c r="R15"/>
  <c r="E15"/>
  <c r="D16"/>
  <c r="D17"/>
  <c r="Q10"/>
  <c r="O10"/>
  <c r="J10"/>
  <c r="K10"/>
  <c r="P10"/>
  <c r="R10"/>
  <c r="E10"/>
  <c r="D11"/>
  <c r="D12"/>
  <c r="D8"/>
  <c r="D9"/>
  <c r="D19" l="1"/>
  <c r="O27"/>
  <c r="O5"/>
  <c r="P5"/>
  <c r="P27" s="1"/>
  <c r="E5"/>
  <c r="E27" s="1"/>
  <c r="J5"/>
  <c r="J27" s="1"/>
  <c r="R5"/>
  <c r="R27" s="1"/>
  <c r="K5"/>
  <c r="K27" s="1"/>
  <c r="D6"/>
  <c r="D15"/>
  <c r="D14"/>
  <c r="D13"/>
  <c r="D10"/>
  <c r="D7"/>
  <c r="D27" l="1"/>
  <c r="D5"/>
</calcChain>
</file>

<file path=xl/sharedStrings.xml><?xml version="1.0" encoding="utf-8"?>
<sst xmlns="http://schemas.openxmlformats.org/spreadsheetml/2006/main" count="78" uniqueCount="70">
  <si>
    <t xml:space="preserve">KOKKU KULUD </t>
  </si>
  <si>
    <t>töötajate töötas</t>
  </si>
  <si>
    <t>maksud töötasudelt</t>
  </si>
  <si>
    <t>/allkirjastatud digitaalselt/</t>
  </si>
  <si>
    <t>Jüri Mölder</t>
  </si>
  <si>
    <t>Linnasekretär</t>
  </si>
  <si>
    <t>õppevahendid ja koolituskulud</t>
  </si>
  <si>
    <t>muud majanduskulud</t>
  </si>
  <si>
    <t>administreerimis-
kulud</t>
  </si>
  <si>
    <t>ürituste korralduskulud</t>
  </si>
  <si>
    <t>KOKKU</t>
  </si>
  <si>
    <t>tegevusala nimetus ja kood</t>
  </si>
  <si>
    <t>kokku</t>
  </si>
  <si>
    <t>lähetused</t>
  </si>
  <si>
    <t>koolitused</t>
  </si>
  <si>
    <t>töötajate töötasu</t>
  </si>
  <si>
    <t>lepingulinee töötasu</t>
  </si>
  <si>
    <t>KULTUURIOSAKOND</t>
  </si>
  <si>
    <t>Osakonna ülalpidamiskulud</t>
  </si>
  <si>
    <t>tegevusala kood</t>
  </si>
  <si>
    <t>01112</t>
  </si>
  <si>
    <t>Laste muusika- ja kunstikoolid</t>
  </si>
  <si>
    <t>08105</t>
  </si>
  <si>
    <t>I Muusikakool</t>
  </si>
  <si>
    <t>Lastekunstikool</t>
  </si>
  <si>
    <t>Laste huvialamajad ja keskused</t>
  </si>
  <si>
    <t>08106</t>
  </si>
  <si>
    <t>Lille Maja</t>
  </si>
  <si>
    <t>lepinguline töötasu</t>
  </si>
  <si>
    <t>Anne Noortekeskus</t>
  </si>
  <si>
    <t>08201</t>
  </si>
  <si>
    <t>O. Lutsu nim Linnaraamatukogu</t>
  </si>
  <si>
    <t>Tiigi Seltsimaja</t>
  </si>
  <si>
    <t>08202</t>
  </si>
  <si>
    <t>Muuseumid</t>
  </si>
  <si>
    <t>08203</t>
  </si>
  <si>
    <t>Linnamuuseum</t>
  </si>
  <si>
    <t>Mänguasjamuuseum</t>
  </si>
  <si>
    <t>Mu vaba aeg ja kultuur</t>
  </si>
  <si>
    <t>2013. aastal sihtotstarbeliste kulude katteks saadud ja 2014. aasta alguseks kasutamata majandamiseelarve vahendite suunamine kulude katteks (eurodes)</t>
  </si>
  <si>
    <t>põhivara soetus</t>
  </si>
  <si>
    <t>08600</t>
  </si>
  <si>
    <t>KUTSEHARIDUSKESKUS</t>
  </si>
  <si>
    <t>Kutseõppe kaudsed kulud</t>
  </si>
  <si>
    <t>09222</t>
  </si>
  <si>
    <t>eelarve liik*</t>
  </si>
  <si>
    <t>inventari kulud</t>
  </si>
  <si>
    <t>Põhihariduse baasil kutseõppe otsekulud</t>
  </si>
  <si>
    <t>09223</t>
  </si>
  <si>
    <t>õppetoetused</t>
  </si>
  <si>
    <t>Taseme alusel mittemääratletav haridus</t>
  </si>
  <si>
    <t>09500</t>
  </si>
  <si>
    <t>Haridus- ja teadusministeeriumilt 2014. aastal kutseõppe korraldamiseks eraldatud vahendite suunamine kulude katteks (eurodes)</t>
  </si>
  <si>
    <t>LINNAKANTSELEI</t>
  </si>
  <si>
    <t>04740</t>
  </si>
  <si>
    <t>LINNAPLANEERIMISE JA MAAKORRALDUSE OSAKOND</t>
  </si>
  <si>
    <t>04210</t>
  </si>
  <si>
    <t>ametnike töötasu</t>
  </si>
  <si>
    <t>ETTEVÕTLUSE OSAKOND</t>
  </si>
  <si>
    <t xml:space="preserve">*sihtotstarbeliselt saadud toetuste arvel põhitegevuskulude (25) ja  investeerimistegevuse kulude (15) katteks </t>
  </si>
  <si>
    <t>KÕIK KOKKU</t>
  </si>
  <si>
    <t>Kutseõppe kaudsed kulud (09222)</t>
  </si>
  <si>
    <t>Põhihariduse baasil kutseõppe otsekulud (09223)</t>
  </si>
  <si>
    <t>Keskhariduse baasil kutseõppe otsekulud (09300)</t>
  </si>
  <si>
    <t>Öömaja (09602)</t>
  </si>
  <si>
    <t>õppekulud</t>
  </si>
  <si>
    <t>toetused</t>
  </si>
  <si>
    <t>hoonete ja ruum ide ülalpidamine</t>
  </si>
  <si>
    <t>kulud inventarile</t>
  </si>
  <si>
    <t>ruumide ülalpidamis-kulud</t>
  </si>
</sst>
</file>

<file path=xl/styles.xml><?xml version="1.0" encoding="utf-8"?>
<styleSheet xmlns="http://schemas.openxmlformats.org/spreadsheetml/2006/main">
  <numFmts count="3">
    <numFmt numFmtId="43" formatCode="_-* #,##0.00\ _k_r_-;\-* #,##0.00\ _k_r_-;_-* &quot;-&quot;??\ _k_r_-;_-@_-"/>
    <numFmt numFmtId="164" formatCode="_(* #,##0.00_);_(* \(#,##0.00\);_(* &quot;-&quot;??_);_(@_)"/>
    <numFmt numFmtId="165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 applyBorder="1"/>
    <xf numFmtId="0" fontId="7" fillId="0" borderId="0" xfId="0" quotePrefix="1" applyFont="1"/>
    <xf numFmtId="0" fontId="9" fillId="0" borderId="0" xfId="0" applyFont="1"/>
    <xf numFmtId="0" fontId="4" fillId="0" borderId="1" xfId="6" applyFont="1" applyFill="1" applyBorder="1"/>
    <xf numFmtId="3" fontId="4" fillId="0" borderId="2" xfId="6" applyNumberFormat="1" applyFont="1" applyFill="1" applyBorder="1"/>
    <xf numFmtId="0" fontId="5" fillId="0" borderId="2" xfId="6" applyFont="1" applyFill="1" applyBorder="1" applyAlignment="1">
      <alignment horizontal="center"/>
    </xf>
    <xf numFmtId="0" fontId="4" fillId="0" borderId="2" xfId="6" applyFont="1" applyFill="1" applyBorder="1" applyAlignment="1">
      <alignment horizontal="center" wrapText="1"/>
    </xf>
    <xf numFmtId="3" fontId="4" fillId="0" borderId="2" xfId="6" applyNumberFormat="1" applyFont="1" applyFill="1" applyBorder="1" applyAlignment="1">
      <alignment horizontal="center" wrapText="1"/>
    </xf>
    <xf numFmtId="0" fontId="0" fillId="0" borderId="0" xfId="0" applyFont="1"/>
    <xf numFmtId="0" fontId="6" fillId="0" borderId="0" xfId="6" applyFont="1" applyFill="1" applyBorder="1"/>
    <xf numFmtId="3" fontId="3" fillId="0" borderId="0" xfId="6" applyNumberFormat="1" applyFont="1" applyFill="1" applyBorder="1"/>
    <xf numFmtId="0" fontId="8" fillId="0" borderId="0" xfId="0" applyFont="1" applyBorder="1"/>
    <xf numFmtId="0" fontId="4" fillId="0" borderId="2" xfId="6" applyFont="1" applyFill="1" applyBorder="1" applyAlignment="1">
      <alignment horizontal="center" textRotation="90"/>
    </xf>
    <xf numFmtId="0" fontId="5" fillId="0" borderId="2" xfId="6" applyFont="1" applyFill="1" applyBorder="1" applyAlignment="1">
      <alignment horizontal="center" textRotation="90"/>
    </xf>
    <xf numFmtId="0" fontId="9" fillId="0" borderId="2" xfId="0" applyFont="1" applyBorder="1" applyAlignment="1">
      <alignment horizontal="center" textRotation="90" wrapText="1"/>
    </xf>
    <xf numFmtId="0" fontId="9" fillId="0" borderId="2" xfId="0" applyFont="1" applyBorder="1"/>
    <xf numFmtId="3" fontId="4" fillId="0" borderId="2" xfId="6" applyNumberFormat="1" applyFont="1" applyFill="1" applyBorder="1" applyAlignment="1">
      <alignment horizontal="right"/>
    </xf>
    <xf numFmtId="3" fontId="9" fillId="0" borderId="2" xfId="0" applyNumberFormat="1" applyFont="1" applyBorder="1"/>
    <xf numFmtId="3" fontId="5" fillId="0" borderId="2" xfId="6" applyNumberFormat="1" applyFont="1" applyFill="1" applyBorder="1" applyAlignment="1">
      <alignment horizontal="center" wrapText="1"/>
    </xf>
    <xf numFmtId="0" fontId="5" fillId="0" borderId="1" xfId="6" applyFont="1" applyFill="1" applyBorder="1"/>
    <xf numFmtId="0" fontId="5" fillId="0" borderId="0" xfId="6" applyFont="1" applyFill="1" applyBorder="1"/>
    <xf numFmtId="3" fontId="4" fillId="0" borderId="0" xfId="6" applyNumberFormat="1" applyFont="1" applyFill="1" applyBorder="1"/>
    <xf numFmtId="0" fontId="9" fillId="0" borderId="2" xfId="0" applyFont="1" applyBorder="1" applyAlignment="1">
      <alignment horizontal="center" vertical="center"/>
    </xf>
    <xf numFmtId="0" fontId="4" fillId="0" borderId="2" xfId="6" applyFont="1" applyFill="1" applyBorder="1" applyAlignment="1">
      <alignment horizontal="left"/>
    </xf>
    <xf numFmtId="3" fontId="11" fillId="0" borderId="2" xfId="0" applyNumberFormat="1" applyFont="1" applyBorder="1"/>
    <xf numFmtId="3" fontId="4" fillId="0" borderId="2" xfId="6" applyNumberFormat="1" applyFont="1" applyFill="1" applyBorder="1" applyAlignment="1">
      <alignment wrapText="1"/>
    </xf>
    <xf numFmtId="3" fontId="5" fillId="0" borderId="2" xfId="6" applyNumberFormat="1" applyFont="1" applyFill="1" applyBorder="1" applyAlignment="1">
      <alignment horizontal="right"/>
    </xf>
    <xf numFmtId="0" fontId="12" fillId="0" borderId="0" xfId="0" applyFont="1"/>
    <xf numFmtId="0" fontId="11" fillId="0" borderId="2" xfId="0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textRotation="90"/>
    </xf>
    <xf numFmtId="0" fontId="0" fillId="0" borderId="0" xfId="0" quotePrefix="1" applyFill="1" applyBorder="1" applyAlignment="1">
      <alignment wrapText="1"/>
    </xf>
    <xf numFmtId="0" fontId="0" fillId="0" borderId="0" xfId="0" applyFill="1" applyBorder="1"/>
    <xf numFmtId="0" fontId="4" fillId="0" borderId="2" xfId="6" quotePrefix="1" applyFont="1" applyFill="1" applyBorder="1" applyAlignment="1">
      <alignment horizontal="center"/>
    </xf>
    <xf numFmtId="0" fontId="5" fillId="0" borderId="2" xfId="6" applyFont="1" applyFill="1" applyBorder="1" applyAlignment="1">
      <alignment horizontal="right"/>
    </xf>
    <xf numFmtId="3" fontId="4" fillId="0" borderId="2" xfId="6" quotePrefix="1" applyNumberFormat="1" applyFont="1" applyFill="1" applyBorder="1" applyAlignment="1">
      <alignment horizontal="center" wrapText="1"/>
    </xf>
    <xf numFmtId="3" fontId="5" fillId="0" borderId="2" xfId="6" applyNumberFormat="1" applyFont="1" applyFill="1" applyBorder="1" applyAlignment="1">
      <alignment horizontal="right" wrapText="1"/>
    </xf>
    <xf numFmtId="3" fontId="4" fillId="0" borderId="1" xfId="6" applyNumberFormat="1" applyFont="1" applyFill="1" applyBorder="1" applyAlignment="1">
      <alignment horizontal="left" wrapText="1"/>
    </xf>
    <xf numFmtId="0" fontId="6" fillId="0" borderId="0" xfId="6" quotePrefix="1" applyFont="1" applyFill="1" applyBorder="1"/>
    <xf numFmtId="0" fontId="7" fillId="0" borderId="0" xfId="0" applyFont="1"/>
    <xf numFmtId="3" fontId="4" fillId="0" borderId="2" xfId="6" applyNumberFormat="1" applyFont="1" applyFill="1" applyBorder="1" applyAlignment="1">
      <alignment horizontal="left" wrapText="1"/>
    </xf>
    <xf numFmtId="3" fontId="4" fillId="0" borderId="1" xfId="6" quotePrefix="1" applyNumberFormat="1" applyFont="1" applyFill="1" applyBorder="1" applyAlignment="1">
      <alignment horizontal="center" wrapText="1"/>
    </xf>
    <xf numFmtId="3" fontId="5" fillId="0" borderId="2" xfId="6" applyNumberFormat="1" applyFont="1" applyFill="1" applyBorder="1" applyAlignment="1">
      <alignment horizontal="left" wrapText="1"/>
    </xf>
    <xf numFmtId="3" fontId="5" fillId="0" borderId="2" xfId="6" quotePrefix="1" applyNumberFormat="1" applyFont="1" applyFill="1" applyBorder="1" applyAlignment="1">
      <alignment horizontal="center" wrapText="1"/>
    </xf>
    <xf numFmtId="3" fontId="4" fillId="0" borderId="2" xfId="6" applyNumberFormat="1" applyFont="1" applyFill="1" applyBorder="1" applyAlignment="1">
      <alignment horizontal="right" wrapText="1"/>
    </xf>
    <xf numFmtId="0" fontId="5" fillId="0" borderId="1" xfId="6" applyFont="1" applyFill="1" applyBorder="1" applyAlignment="1">
      <alignment horizontal="center"/>
    </xf>
    <xf numFmtId="3" fontId="5" fillId="0" borderId="1" xfId="6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2" xfId="0" applyFont="1" applyBorder="1" applyAlignment="1">
      <alignment horizontal="center" textRotation="90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9" fillId="0" borderId="2" xfId="0" applyFont="1" applyBorder="1" applyAlignment="1">
      <alignment wrapText="1"/>
    </xf>
    <xf numFmtId="3" fontId="5" fillId="0" borderId="2" xfId="0" applyNumberFormat="1" applyFont="1" applyBorder="1"/>
  </cellXfs>
  <cellStyles count="7">
    <cellStyle name="Comma 2" xfId="1"/>
    <cellStyle name="Comma 2 2" xfId="2"/>
    <cellStyle name="Comma 3" xfId="3"/>
    <cellStyle name="Comma 4" xfId="4"/>
    <cellStyle name="Comma 5" xfId="5"/>
    <cellStyle name="Normal" xfId="0" builtinId="0"/>
    <cellStyle name="Normal 2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>
      <selection activeCell="J32" sqref="J32"/>
    </sheetView>
  </sheetViews>
  <sheetFormatPr defaultRowHeight="15"/>
  <cols>
    <col min="1" max="1" width="26.5703125" customWidth="1"/>
    <col min="2" max="2" width="7.85546875" style="11" bestFit="1" customWidth="1"/>
    <col min="3" max="3" width="7.140625" customWidth="1"/>
    <col min="5" max="5" width="7.85546875" bestFit="1" customWidth="1"/>
    <col min="6" max="9" width="7.85546875" style="32" bestFit="1" customWidth="1"/>
    <col min="10" max="10" width="7.85546875" bestFit="1" customWidth="1"/>
    <col min="11" max="11" width="9" style="1" customWidth="1"/>
    <col min="12" max="12" width="7.85546875" style="32" bestFit="1" customWidth="1"/>
    <col min="13" max="13" width="5.5703125" style="32" customWidth="1"/>
    <col min="14" max="14" width="8.5703125" style="32" customWidth="1"/>
    <col min="15" max="15" width="7.85546875" style="1" bestFit="1" customWidth="1"/>
    <col min="16" max="16" width="7.5703125" style="1" customWidth="1"/>
    <col min="17" max="17" width="7.85546875" style="1" bestFit="1" customWidth="1"/>
    <col min="18" max="18" width="7.85546875" bestFit="1" customWidth="1"/>
  </cols>
  <sheetData>
    <row r="1" spans="1:18" ht="30.75" customHeight="1">
      <c r="A1" s="50" t="s">
        <v>39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8.25" customHeight="1">
      <c r="A2" s="2"/>
      <c r="B2" s="2"/>
      <c r="C2" s="2"/>
      <c r="D2" s="2"/>
      <c r="E2" s="1"/>
      <c r="J2" s="1"/>
      <c r="R2" s="1"/>
    </row>
    <row r="3" spans="1:18" ht="105.75" customHeight="1">
      <c r="A3" s="15"/>
      <c r="B3" s="16" t="s">
        <v>45</v>
      </c>
      <c r="C3" s="16" t="s">
        <v>19</v>
      </c>
      <c r="D3" s="9" t="s">
        <v>0</v>
      </c>
      <c r="E3" s="17" t="s">
        <v>40</v>
      </c>
      <c r="F3" s="17" t="s">
        <v>49</v>
      </c>
      <c r="G3" s="17" t="s">
        <v>57</v>
      </c>
      <c r="H3" s="17" t="s">
        <v>1</v>
      </c>
      <c r="I3" s="17" t="s">
        <v>28</v>
      </c>
      <c r="J3" s="17" t="s">
        <v>2</v>
      </c>
      <c r="K3" s="17" t="s">
        <v>8</v>
      </c>
      <c r="L3" s="17" t="s">
        <v>13</v>
      </c>
      <c r="M3" s="17" t="s">
        <v>14</v>
      </c>
      <c r="N3" s="17" t="s">
        <v>69</v>
      </c>
      <c r="O3" s="17" t="s">
        <v>46</v>
      </c>
      <c r="P3" s="17" t="s">
        <v>6</v>
      </c>
      <c r="Q3" s="17" t="s">
        <v>9</v>
      </c>
      <c r="R3" s="17" t="s">
        <v>7</v>
      </c>
    </row>
    <row r="4" spans="1:18">
      <c r="A4" s="8"/>
      <c r="B4" s="8"/>
      <c r="C4" s="8"/>
      <c r="D4" s="8"/>
      <c r="E4" s="25">
        <v>1551</v>
      </c>
      <c r="F4" s="25">
        <v>4134</v>
      </c>
      <c r="G4" s="25">
        <v>5001</v>
      </c>
      <c r="H4" s="25">
        <v>5002</v>
      </c>
      <c r="I4" s="25">
        <v>5005</v>
      </c>
      <c r="J4" s="25">
        <v>506</v>
      </c>
      <c r="K4" s="25">
        <v>5500</v>
      </c>
      <c r="L4" s="25">
        <v>5503</v>
      </c>
      <c r="M4" s="25">
        <v>5504</v>
      </c>
      <c r="N4" s="25">
        <v>5511</v>
      </c>
      <c r="O4" s="25">
        <v>5515</v>
      </c>
      <c r="P4" s="25">
        <v>5524</v>
      </c>
      <c r="Q4" s="25">
        <v>5525</v>
      </c>
      <c r="R4" s="25">
        <v>5540</v>
      </c>
    </row>
    <row r="5" spans="1:18" s="32" customFormat="1">
      <c r="A5" s="6" t="s">
        <v>17</v>
      </c>
      <c r="B5" s="48"/>
      <c r="C5" s="22" t="s">
        <v>10</v>
      </c>
      <c r="D5" s="19">
        <f t="shared" ref="D5:D18" si="0">SUM(E5:R5)</f>
        <v>14278</v>
      </c>
      <c r="E5" s="7">
        <f t="shared" ref="E5:R5" si="1">SUM(E6,E7,E10,E13,E14,E15,E18)</f>
        <v>0</v>
      </c>
      <c r="F5" s="7">
        <f t="shared" si="1"/>
        <v>0</v>
      </c>
      <c r="G5" s="7">
        <f t="shared" si="1"/>
        <v>0</v>
      </c>
      <c r="H5" s="7">
        <f t="shared" si="1"/>
        <v>938</v>
      </c>
      <c r="I5" s="7">
        <f t="shared" si="1"/>
        <v>56</v>
      </c>
      <c r="J5" s="7">
        <f t="shared" si="1"/>
        <v>264</v>
      </c>
      <c r="K5" s="7">
        <f t="shared" si="1"/>
        <v>0</v>
      </c>
      <c r="L5" s="7">
        <f t="shared" si="1"/>
        <v>500</v>
      </c>
      <c r="M5" s="7">
        <f t="shared" si="1"/>
        <v>640</v>
      </c>
      <c r="N5" s="7">
        <f t="shared" si="1"/>
        <v>0</v>
      </c>
      <c r="O5" s="7">
        <f t="shared" si="1"/>
        <v>0</v>
      </c>
      <c r="P5" s="7">
        <f t="shared" si="1"/>
        <v>0</v>
      </c>
      <c r="Q5" s="7">
        <f t="shared" si="1"/>
        <v>11880</v>
      </c>
      <c r="R5" s="7">
        <f t="shared" si="1"/>
        <v>0</v>
      </c>
    </row>
    <row r="6" spans="1:18" s="1" customFormat="1">
      <c r="A6" s="26" t="s">
        <v>18</v>
      </c>
      <c r="B6" s="8">
        <v>25</v>
      </c>
      <c r="C6" s="36" t="s">
        <v>20</v>
      </c>
      <c r="D6" s="19">
        <f t="shared" si="0"/>
        <v>500</v>
      </c>
      <c r="E6" s="31"/>
      <c r="F6" s="31"/>
      <c r="G6" s="31"/>
      <c r="H6" s="31"/>
      <c r="I6" s="31"/>
      <c r="J6" s="31"/>
      <c r="K6" s="31"/>
      <c r="L6" s="31">
        <v>500</v>
      </c>
      <c r="M6" s="31"/>
      <c r="N6" s="31"/>
      <c r="O6" s="31"/>
      <c r="P6" s="31"/>
      <c r="Q6" s="31"/>
      <c r="R6" s="31"/>
    </row>
    <row r="7" spans="1:18">
      <c r="A7" s="26" t="s">
        <v>21</v>
      </c>
      <c r="B7" s="8">
        <v>25</v>
      </c>
      <c r="C7" s="36" t="s">
        <v>22</v>
      </c>
      <c r="D7" s="19">
        <f t="shared" si="0"/>
        <v>355</v>
      </c>
      <c r="E7" s="27">
        <f t="shared" ref="E7:R7" si="2">SUM(E8:E9)</f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7">
        <f t="shared" si="2"/>
        <v>0</v>
      </c>
      <c r="N7" s="27">
        <f t="shared" si="2"/>
        <v>0</v>
      </c>
      <c r="O7" s="27">
        <f t="shared" si="2"/>
        <v>0</v>
      </c>
      <c r="P7" s="27">
        <f t="shared" si="2"/>
        <v>0</v>
      </c>
      <c r="Q7" s="27">
        <f t="shared" si="2"/>
        <v>355</v>
      </c>
      <c r="R7" s="27">
        <f t="shared" si="2"/>
        <v>0</v>
      </c>
    </row>
    <row r="8" spans="1:18">
      <c r="A8" s="37" t="s">
        <v>23</v>
      </c>
      <c r="B8" s="8"/>
      <c r="C8" s="8"/>
      <c r="D8" s="29">
        <f t="shared" si="0"/>
        <v>350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8">
        <v>350</v>
      </c>
      <c r="R8" s="18"/>
    </row>
    <row r="9" spans="1:18">
      <c r="A9" s="37" t="s">
        <v>24</v>
      </c>
      <c r="B9" s="8"/>
      <c r="C9" s="8"/>
      <c r="D9" s="29">
        <f t="shared" si="0"/>
        <v>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v>5</v>
      </c>
      <c r="R9" s="20"/>
    </row>
    <row r="10" spans="1:18">
      <c r="A10" s="28" t="s">
        <v>25</v>
      </c>
      <c r="B10" s="21">
        <v>25</v>
      </c>
      <c r="C10" s="38" t="s">
        <v>26</v>
      </c>
      <c r="D10" s="19">
        <f t="shared" si="0"/>
        <v>8494</v>
      </c>
      <c r="E10" s="27">
        <f t="shared" ref="E10:R10" si="3">SUM(E11:E12)</f>
        <v>0</v>
      </c>
      <c r="F10" s="27">
        <f t="shared" si="3"/>
        <v>0</v>
      </c>
      <c r="G10" s="27">
        <f t="shared" si="3"/>
        <v>0</v>
      </c>
      <c r="H10" s="27">
        <f t="shared" si="3"/>
        <v>485</v>
      </c>
      <c r="I10" s="27">
        <f t="shared" si="3"/>
        <v>56</v>
      </c>
      <c r="J10" s="27">
        <f t="shared" si="3"/>
        <v>109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7844</v>
      </c>
      <c r="R10" s="27">
        <f t="shared" si="3"/>
        <v>0</v>
      </c>
    </row>
    <row r="11" spans="1:18" s="1" customFormat="1">
      <c r="A11" s="39" t="s">
        <v>27</v>
      </c>
      <c r="B11" s="21"/>
      <c r="C11" s="21"/>
      <c r="D11" s="29">
        <f t="shared" si="0"/>
        <v>4666</v>
      </c>
      <c r="E11" s="20"/>
      <c r="F11" s="20"/>
      <c r="G11" s="20"/>
      <c r="H11" s="20">
        <v>165</v>
      </c>
      <c r="I11" s="20">
        <v>56</v>
      </c>
      <c r="J11" s="20"/>
      <c r="K11" s="20"/>
      <c r="L11" s="20"/>
      <c r="M11" s="20"/>
      <c r="N11" s="20"/>
      <c r="O11" s="20"/>
      <c r="P11" s="20"/>
      <c r="Q11" s="20">
        <v>4445</v>
      </c>
      <c r="R11" s="20"/>
    </row>
    <row r="12" spans="1:18" s="1" customFormat="1">
      <c r="A12" s="39" t="s">
        <v>29</v>
      </c>
      <c r="B12" s="21"/>
      <c r="C12" s="21"/>
      <c r="D12" s="29">
        <f t="shared" si="0"/>
        <v>3828</v>
      </c>
      <c r="E12" s="20"/>
      <c r="F12" s="20"/>
      <c r="G12" s="20"/>
      <c r="H12" s="20">
        <v>320</v>
      </c>
      <c r="I12" s="20"/>
      <c r="J12" s="20">
        <v>109</v>
      </c>
      <c r="K12" s="20"/>
      <c r="L12" s="20"/>
      <c r="M12" s="20"/>
      <c r="N12" s="20"/>
      <c r="O12" s="20"/>
      <c r="P12" s="20"/>
      <c r="Q12" s="20">
        <v>3399</v>
      </c>
      <c r="R12" s="20"/>
    </row>
    <row r="13" spans="1:18" s="1" customFormat="1" ht="26.25">
      <c r="A13" s="28" t="s">
        <v>31</v>
      </c>
      <c r="B13" s="21">
        <v>25</v>
      </c>
      <c r="C13" s="38" t="s">
        <v>30</v>
      </c>
      <c r="D13" s="19">
        <f t="shared" si="0"/>
        <v>767</v>
      </c>
      <c r="E13" s="27"/>
      <c r="F13" s="27"/>
      <c r="G13" s="27"/>
      <c r="H13" s="27">
        <v>453</v>
      </c>
      <c r="I13" s="27"/>
      <c r="J13" s="27">
        <v>155</v>
      </c>
      <c r="K13" s="27"/>
      <c r="L13" s="27"/>
      <c r="M13" s="27"/>
      <c r="N13" s="27"/>
      <c r="O13" s="27"/>
      <c r="P13" s="27"/>
      <c r="Q13" s="27">
        <v>159</v>
      </c>
      <c r="R13" s="27"/>
    </row>
    <row r="14" spans="1:18" s="1" customFormat="1">
      <c r="A14" s="28" t="s">
        <v>32</v>
      </c>
      <c r="B14" s="21">
        <v>25</v>
      </c>
      <c r="C14" s="38" t="s">
        <v>33</v>
      </c>
      <c r="D14" s="19">
        <f t="shared" si="0"/>
        <v>283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>
        <v>283</v>
      </c>
      <c r="R14" s="27"/>
    </row>
    <row r="15" spans="1:18" s="30" customFormat="1">
      <c r="A15" s="28" t="s">
        <v>34</v>
      </c>
      <c r="B15" s="21">
        <v>25</v>
      </c>
      <c r="C15" s="38" t="s">
        <v>35</v>
      </c>
      <c r="D15" s="19">
        <f t="shared" si="0"/>
        <v>1361</v>
      </c>
      <c r="E15" s="27">
        <f>SUM(E16:E17)</f>
        <v>0</v>
      </c>
      <c r="F15" s="27">
        <f>SUM(F16:F17)</f>
        <v>0</v>
      </c>
      <c r="G15" s="27">
        <f>SUM(G16:G17)</f>
        <v>0</v>
      </c>
      <c r="H15" s="27">
        <f>SUM(H16:H17)</f>
        <v>0</v>
      </c>
      <c r="I15" s="27">
        <f t="shared" ref="I15:O15" si="4">SUM(I16:I17)</f>
        <v>0</v>
      </c>
      <c r="J15" s="27">
        <f t="shared" si="4"/>
        <v>0</v>
      </c>
      <c r="K15" s="27">
        <f t="shared" si="4"/>
        <v>0</v>
      </c>
      <c r="L15" s="27">
        <f t="shared" si="4"/>
        <v>0</v>
      </c>
      <c r="M15" s="27">
        <f t="shared" si="4"/>
        <v>640</v>
      </c>
      <c r="N15" s="27">
        <f t="shared" ref="N15" si="5">SUM(N16:N17)</f>
        <v>0</v>
      </c>
      <c r="O15" s="27">
        <f t="shared" si="4"/>
        <v>0</v>
      </c>
      <c r="P15" s="27">
        <f t="shared" ref="P15:R15" si="6">SUM(P16:P17)</f>
        <v>0</v>
      </c>
      <c r="Q15" s="27">
        <f t="shared" si="6"/>
        <v>721</v>
      </c>
      <c r="R15" s="27">
        <f t="shared" si="6"/>
        <v>0</v>
      </c>
    </row>
    <row r="16" spans="1:18" s="11" customFormat="1">
      <c r="A16" s="39" t="s">
        <v>36</v>
      </c>
      <c r="B16" s="21"/>
      <c r="C16" s="21"/>
      <c r="D16" s="29">
        <f t="shared" si="0"/>
        <v>721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>
        <v>721</v>
      </c>
      <c r="R16" s="20"/>
    </row>
    <row r="17" spans="1:18" s="11" customFormat="1">
      <c r="A17" s="39" t="s">
        <v>37</v>
      </c>
      <c r="B17" s="21"/>
      <c r="C17" s="21"/>
      <c r="D17" s="29">
        <f t="shared" si="0"/>
        <v>640</v>
      </c>
      <c r="E17" s="20"/>
      <c r="F17" s="20"/>
      <c r="G17" s="20"/>
      <c r="H17" s="20"/>
      <c r="I17" s="20"/>
      <c r="J17" s="20"/>
      <c r="K17" s="20"/>
      <c r="L17" s="20"/>
      <c r="M17" s="20">
        <v>640</v>
      </c>
      <c r="N17" s="20"/>
      <c r="O17" s="20"/>
      <c r="P17" s="20"/>
      <c r="Q17" s="20"/>
      <c r="R17" s="20"/>
    </row>
    <row r="18" spans="1:18" s="11" customFormat="1">
      <c r="A18" s="40" t="s">
        <v>38</v>
      </c>
      <c r="B18" s="49"/>
      <c r="C18" s="44" t="s">
        <v>41</v>
      </c>
      <c r="D18" s="19">
        <f t="shared" si="0"/>
        <v>2518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2518</v>
      </c>
      <c r="R18" s="27"/>
    </row>
    <row r="19" spans="1:18" s="11" customFormat="1">
      <c r="A19" s="43" t="s">
        <v>42</v>
      </c>
      <c r="B19" s="21"/>
      <c r="C19" s="10"/>
      <c r="D19" s="19">
        <f>SUM(E19:R19)</f>
        <v>150392</v>
      </c>
      <c r="E19" s="27">
        <f>SUM(E20:E23)</f>
        <v>10941</v>
      </c>
      <c r="F19" s="27">
        <f t="shared" ref="F19:R19" si="7">SUM(F20:F23)</f>
        <v>27342</v>
      </c>
      <c r="G19" s="27">
        <f t="shared" si="7"/>
        <v>0</v>
      </c>
      <c r="H19" s="27">
        <f t="shared" si="7"/>
        <v>35265</v>
      </c>
      <c r="I19" s="27">
        <f t="shared" si="7"/>
        <v>7561</v>
      </c>
      <c r="J19" s="27">
        <f t="shared" si="7"/>
        <v>14562</v>
      </c>
      <c r="K19" s="27">
        <f t="shared" si="7"/>
        <v>86</v>
      </c>
      <c r="L19" s="27">
        <f t="shared" si="7"/>
        <v>8859</v>
      </c>
      <c r="M19" s="27">
        <f t="shared" si="7"/>
        <v>0</v>
      </c>
      <c r="N19" s="27">
        <f t="shared" si="7"/>
        <v>3702</v>
      </c>
      <c r="O19" s="27">
        <f t="shared" si="7"/>
        <v>1700</v>
      </c>
      <c r="P19" s="27">
        <f t="shared" si="7"/>
        <v>35729</v>
      </c>
      <c r="Q19" s="27">
        <f t="shared" si="7"/>
        <v>4645</v>
      </c>
      <c r="R19" s="27">
        <f t="shared" si="7"/>
        <v>0</v>
      </c>
    </row>
    <row r="20" spans="1:18" s="11" customFormat="1">
      <c r="A20" s="45" t="s">
        <v>43</v>
      </c>
      <c r="B20" s="21">
        <v>25</v>
      </c>
      <c r="C20" s="46" t="s">
        <v>44</v>
      </c>
      <c r="D20" s="19">
        <f>SUM(E20:R20)</f>
        <v>84013</v>
      </c>
      <c r="E20" s="20"/>
      <c r="F20" s="20"/>
      <c r="G20" s="20"/>
      <c r="H20" s="20">
        <f>1239+8000+2026+24000</f>
        <v>35265</v>
      </c>
      <c r="I20" s="20">
        <f>1000+4124+1560+84</f>
        <v>6768</v>
      </c>
      <c r="J20" s="20">
        <f>739+22+12590+381+515+16+29</f>
        <v>14292</v>
      </c>
      <c r="K20" s="20"/>
      <c r="L20" s="20">
        <f>500+76+300+2625+2073</f>
        <v>5574</v>
      </c>
      <c r="M20" s="20"/>
      <c r="N20" s="20">
        <f>1802+700+800+300+100</f>
        <v>3702</v>
      </c>
      <c r="O20" s="20">
        <f>1500+200</f>
        <v>1700</v>
      </c>
      <c r="P20" s="20">
        <f>231+225+3592+5527+2090+402</f>
        <v>12067</v>
      </c>
      <c r="Q20" s="20">
        <f>4145+500</f>
        <v>4645</v>
      </c>
      <c r="R20" s="20"/>
    </row>
    <row r="21" spans="1:18" s="11" customFormat="1" ht="26.25">
      <c r="A21" s="45" t="s">
        <v>47</v>
      </c>
      <c r="B21" s="21">
        <v>25</v>
      </c>
      <c r="C21" s="46" t="s">
        <v>48</v>
      </c>
      <c r="D21" s="19">
        <f>SUM(E21:R21)</f>
        <v>53871</v>
      </c>
      <c r="E21" s="20"/>
      <c r="F21" s="20">
        <f>27339+3</f>
        <v>27342</v>
      </c>
      <c r="G21" s="20"/>
      <c r="H21" s="20"/>
      <c r="I21" s="20">
        <v>793</v>
      </c>
      <c r="J21" s="20">
        <v>270</v>
      </c>
      <c r="K21" s="20">
        <v>86</v>
      </c>
      <c r="L21" s="20">
        <f>1034+1724+86+441</f>
        <v>3285</v>
      </c>
      <c r="M21" s="20"/>
      <c r="N21" s="20"/>
      <c r="O21" s="20"/>
      <c r="P21" s="20">
        <v>22095</v>
      </c>
      <c r="Q21" s="20"/>
      <c r="R21" s="20"/>
    </row>
    <row r="22" spans="1:18" s="11" customFormat="1" ht="26.25">
      <c r="A22" s="45" t="s">
        <v>50</v>
      </c>
      <c r="B22" s="21">
        <v>25</v>
      </c>
      <c r="C22" s="46" t="s">
        <v>51</v>
      </c>
      <c r="D22" s="19">
        <f>SUM(E22:R22)</f>
        <v>1567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1567</v>
      </c>
      <c r="Q22" s="20"/>
      <c r="R22" s="20"/>
    </row>
    <row r="23" spans="1:18" s="11" customFormat="1">
      <c r="A23" s="45" t="s">
        <v>43</v>
      </c>
      <c r="B23" s="21">
        <v>15</v>
      </c>
      <c r="C23" s="46" t="s">
        <v>44</v>
      </c>
      <c r="D23" s="19">
        <f>SUM(E23:R23)</f>
        <v>10941</v>
      </c>
      <c r="E23" s="20">
        <v>10941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1" customFormat="1">
      <c r="A24" s="43" t="s">
        <v>53</v>
      </c>
      <c r="B24" s="10">
        <v>25</v>
      </c>
      <c r="C24" s="38" t="s">
        <v>54</v>
      </c>
      <c r="D24" s="19">
        <f>SUM(E24:R24)</f>
        <v>8514</v>
      </c>
      <c r="E24" s="27"/>
      <c r="F24" s="27"/>
      <c r="G24" s="27"/>
      <c r="H24" s="27">
        <v>3940</v>
      </c>
      <c r="I24" s="27"/>
      <c r="J24" s="27">
        <v>1340</v>
      </c>
      <c r="K24" s="27"/>
      <c r="L24" s="27">
        <v>3234</v>
      </c>
      <c r="M24" s="27"/>
      <c r="N24" s="27"/>
      <c r="O24" s="27"/>
      <c r="P24" s="27"/>
      <c r="Q24" s="27"/>
      <c r="R24" s="27"/>
    </row>
    <row r="25" spans="1:18" s="11" customFormat="1" ht="39">
      <c r="A25" s="43" t="s">
        <v>55</v>
      </c>
      <c r="B25" s="10">
        <v>25</v>
      </c>
      <c r="C25" s="38" t="s">
        <v>56</v>
      </c>
      <c r="D25" s="19">
        <f>SUM(E25:R25)</f>
        <v>1598</v>
      </c>
      <c r="E25" s="27"/>
      <c r="F25" s="27"/>
      <c r="G25" s="27">
        <v>596</v>
      </c>
      <c r="H25" s="27">
        <v>596</v>
      </c>
      <c r="I25" s="27"/>
      <c r="J25" s="27">
        <v>406</v>
      </c>
      <c r="K25" s="27"/>
      <c r="L25" s="27"/>
      <c r="M25" s="27"/>
      <c r="N25" s="27"/>
      <c r="O25" s="27"/>
      <c r="P25" s="27"/>
      <c r="Q25" s="27"/>
      <c r="R25" s="27"/>
    </row>
    <row r="26" spans="1:18" s="11" customFormat="1">
      <c r="A26" s="43" t="s">
        <v>58</v>
      </c>
      <c r="B26" s="10">
        <v>25</v>
      </c>
      <c r="C26" s="38" t="s">
        <v>54</v>
      </c>
      <c r="D26" s="19">
        <f>SUM(E26:R26)</f>
        <v>5402</v>
      </c>
      <c r="E26" s="27"/>
      <c r="F26" s="27"/>
      <c r="G26" s="27"/>
      <c r="H26" s="27"/>
      <c r="I26" s="27"/>
      <c r="J26" s="27"/>
      <c r="K26" s="27"/>
      <c r="L26" s="27">
        <v>1352</v>
      </c>
      <c r="M26" s="27"/>
      <c r="N26" s="27"/>
      <c r="O26" s="27"/>
      <c r="P26" s="27"/>
      <c r="Q26" s="27"/>
      <c r="R26" s="20">
        <v>4050</v>
      </c>
    </row>
    <row r="27" spans="1:18" s="11" customFormat="1">
      <c r="A27" s="47" t="s">
        <v>60</v>
      </c>
      <c r="B27" s="45"/>
      <c r="C27" s="38"/>
      <c r="D27" s="19">
        <f>SUM(E27:R27)</f>
        <v>180184</v>
      </c>
      <c r="E27" s="27">
        <f>SUM(E26,E25,E24,E19,E5)</f>
        <v>10941</v>
      </c>
      <c r="F27" s="27">
        <f t="shared" ref="F27:R27" si="8">SUM(F26,F25,F24,F19,F5)</f>
        <v>27342</v>
      </c>
      <c r="G27" s="27">
        <f t="shared" si="8"/>
        <v>596</v>
      </c>
      <c r="H27" s="27">
        <f t="shared" si="8"/>
        <v>40739</v>
      </c>
      <c r="I27" s="27">
        <f t="shared" si="8"/>
        <v>7617</v>
      </c>
      <c r="J27" s="27">
        <f t="shared" si="8"/>
        <v>16572</v>
      </c>
      <c r="K27" s="27">
        <f t="shared" si="8"/>
        <v>86</v>
      </c>
      <c r="L27" s="27">
        <f t="shared" si="8"/>
        <v>13945</v>
      </c>
      <c r="M27" s="27">
        <f t="shared" si="8"/>
        <v>640</v>
      </c>
      <c r="N27" s="27">
        <f t="shared" si="8"/>
        <v>3702</v>
      </c>
      <c r="O27" s="27">
        <f t="shared" si="8"/>
        <v>1700</v>
      </c>
      <c r="P27" s="27">
        <f t="shared" si="8"/>
        <v>35729</v>
      </c>
      <c r="Q27" s="27">
        <f t="shared" si="8"/>
        <v>16525</v>
      </c>
      <c r="R27" s="27">
        <f t="shared" si="8"/>
        <v>4050</v>
      </c>
    </row>
    <row r="28" spans="1:18">
      <c r="A28" s="23" t="s">
        <v>59</v>
      </c>
    </row>
    <row r="29" spans="1:18"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>
      <c r="A30" s="41" t="s">
        <v>3</v>
      </c>
      <c r="B30" s="41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>
      <c r="A31" s="12"/>
      <c r="B31" s="12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>
      <c r="A32" s="32" t="s">
        <v>4</v>
      </c>
      <c r="C32" s="1"/>
      <c r="D32" s="1"/>
      <c r="E32" s="3"/>
      <c r="F32" s="3"/>
      <c r="G32" s="3"/>
      <c r="H32" s="3"/>
      <c r="I32" s="3"/>
      <c r="J32" s="1"/>
      <c r="R32" s="1"/>
    </row>
    <row r="33" spans="1:18">
      <c r="A33" s="42" t="s">
        <v>5</v>
      </c>
      <c r="B33" s="42"/>
      <c r="C33" s="4"/>
      <c r="D33" s="1"/>
      <c r="E33" s="3"/>
      <c r="F33" s="3"/>
      <c r="G33" s="3"/>
      <c r="H33" s="3"/>
      <c r="I33" s="3"/>
      <c r="J33" s="1"/>
      <c r="R33" s="1"/>
    </row>
    <row r="34" spans="1:18">
      <c r="A34" s="4"/>
      <c r="B34" s="4"/>
      <c r="C34" s="4"/>
      <c r="D34" s="1"/>
      <c r="E34" s="3"/>
      <c r="F34" s="3"/>
      <c r="G34" s="3"/>
      <c r="H34" s="3"/>
      <c r="I34" s="3"/>
      <c r="J34" s="1"/>
      <c r="R34" s="1"/>
    </row>
    <row r="35" spans="1:18">
      <c r="A35" s="5"/>
      <c r="B35" s="5"/>
      <c r="C35" s="5"/>
      <c r="D35" s="1"/>
      <c r="E35" s="1"/>
      <c r="J35" s="1"/>
      <c r="R35" s="1"/>
    </row>
    <row r="36" spans="1:18">
      <c r="A36" s="5"/>
      <c r="B36" s="5"/>
      <c r="C36" s="5"/>
      <c r="D36" s="1"/>
      <c r="E36" s="1"/>
      <c r="J36" s="1"/>
      <c r="R36" s="1"/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1
Tartu Linnavalitsuse 11.02.2014.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workbookViewId="0">
      <selection activeCell="B7" sqref="B7"/>
    </sheetView>
  </sheetViews>
  <sheetFormatPr defaultRowHeight="15"/>
  <cols>
    <col min="1" max="1" width="32.140625" bestFit="1" customWidth="1"/>
    <col min="3" max="3" width="9.140625" style="32"/>
    <col min="5" max="9" width="9.140625" style="32"/>
  </cols>
  <sheetData>
    <row r="2" spans="1:11" s="32" customFormat="1"/>
    <row r="3" spans="1:11" s="32" customFormat="1" ht="42" customHeight="1">
      <c r="A3" s="52" t="s">
        <v>52</v>
      </c>
      <c r="B3" s="52"/>
      <c r="C3" s="52"/>
      <c r="D3" s="52"/>
      <c r="E3" s="52"/>
      <c r="F3" s="52"/>
      <c r="G3" s="52"/>
      <c r="H3" s="52"/>
      <c r="I3" s="52"/>
    </row>
    <row r="4" spans="1:11" s="32" customFormat="1"/>
    <row r="5" spans="1:11" s="32" customFormat="1" ht="139.5">
      <c r="A5" s="18"/>
      <c r="B5" s="53"/>
      <c r="C5" s="53" t="s">
        <v>66</v>
      </c>
      <c r="D5" s="53" t="s">
        <v>15</v>
      </c>
      <c r="E5" s="53" t="s">
        <v>16</v>
      </c>
      <c r="F5" s="53" t="s">
        <v>2</v>
      </c>
      <c r="G5" s="53" t="s">
        <v>67</v>
      </c>
      <c r="H5" s="53" t="s">
        <v>68</v>
      </c>
      <c r="I5" s="53" t="s">
        <v>65</v>
      </c>
      <c r="J5" s="33"/>
      <c r="K5" s="33"/>
    </row>
    <row r="6" spans="1:11" s="32" customFormat="1">
      <c r="A6" s="18" t="s">
        <v>11</v>
      </c>
      <c r="B6" s="54" t="s">
        <v>12</v>
      </c>
      <c r="C6" s="54">
        <v>4134</v>
      </c>
      <c r="D6" s="54">
        <v>5002</v>
      </c>
      <c r="E6" s="54">
        <v>5005</v>
      </c>
      <c r="F6" s="54">
        <v>506</v>
      </c>
      <c r="G6" s="54">
        <v>5511</v>
      </c>
      <c r="H6" s="54">
        <v>5515</v>
      </c>
      <c r="I6" s="54">
        <v>5524</v>
      </c>
    </row>
    <row r="7" spans="1:11" s="32" customFormat="1">
      <c r="A7" s="55" t="s">
        <v>42</v>
      </c>
      <c r="B7" s="27">
        <f>SUM(C7:I7)</f>
        <v>306418</v>
      </c>
      <c r="C7" s="27">
        <f>SUM(C8:C11)</f>
        <v>-54512</v>
      </c>
      <c r="D7" s="27">
        <f>SUM(D8:D11)</f>
        <v>195372</v>
      </c>
      <c r="E7" s="27">
        <f>SUM(E8:E11)</f>
        <v>12427</v>
      </c>
      <c r="F7" s="27">
        <f>SUM(F8:F11)</f>
        <v>70651</v>
      </c>
      <c r="G7" s="27">
        <f>SUM(G8:G11)</f>
        <v>88000</v>
      </c>
      <c r="H7" s="27">
        <f>SUM(H8:H11)</f>
        <v>16000</v>
      </c>
      <c r="I7" s="27">
        <f>SUM(I8:I11)</f>
        <v>-21520</v>
      </c>
    </row>
    <row r="8" spans="1:11" s="32" customFormat="1">
      <c r="A8" s="45" t="s">
        <v>61</v>
      </c>
      <c r="B8" s="27">
        <f>SUM(C8:I8)</f>
        <v>-21520</v>
      </c>
      <c r="C8" s="57"/>
      <c r="D8" s="57"/>
      <c r="E8" s="57"/>
      <c r="F8" s="57"/>
      <c r="G8" s="57"/>
      <c r="H8" s="57"/>
      <c r="I8" s="57">
        <v>-21520</v>
      </c>
    </row>
    <row r="9" spans="1:11" ht="26.25">
      <c r="A9" s="45" t="s">
        <v>62</v>
      </c>
      <c r="B9" s="27">
        <f>SUM(C9:I9)</f>
        <v>98727</v>
      </c>
      <c r="C9" s="57">
        <v>-75805</v>
      </c>
      <c r="D9" s="57">
        <v>130248</v>
      </c>
      <c r="E9" s="57"/>
      <c r="F9" s="57">
        <v>44284</v>
      </c>
      <c r="G9" s="57"/>
      <c r="H9" s="57"/>
      <c r="I9" s="57"/>
    </row>
    <row r="10" spans="1:11" s="32" customFormat="1" ht="26.25">
      <c r="A10" s="56" t="s">
        <v>63</v>
      </c>
      <c r="B10" s="27">
        <f>SUM(C10:I10)</f>
        <v>108559</v>
      </c>
      <c r="C10" s="57">
        <v>21293</v>
      </c>
      <c r="D10" s="57">
        <v>65124</v>
      </c>
      <c r="E10" s="57"/>
      <c r="F10" s="57">
        <v>22142</v>
      </c>
      <c r="G10" s="57"/>
      <c r="H10" s="57"/>
      <c r="I10" s="57"/>
    </row>
    <row r="11" spans="1:11" s="32" customFormat="1">
      <c r="A11" s="56" t="s">
        <v>64</v>
      </c>
      <c r="B11" s="27">
        <f>SUM(C11:I11)</f>
        <v>120652</v>
      </c>
      <c r="C11" s="57"/>
      <c r="D11" s="57"/>
      <c r="E11" s="57">
        <v>12427</v>
      </c>
      <c r="F11" s="57">
        <v>4225</v>
      </c>
      <c r="G11" s="57">
        <v>88000</v>
      </c>
      <c r="H11" s="57">
        <v>16000</v>
      </c>
      <c r="I11" s="57"/>
    </row>
    <row r="13" spans="1:11">
      <c r="A13" s="34" t="s">
        <v>3</v>
      </c>
    </row>
    <row r="15" spans="1:11">
      <c r="A15" s="32" t="s">
        <v>4</v>
      </c>
    </row>
    <row r="16" spans="1:11">
      <c r="A16" s="35" t="s">
        <v>5</v>
      </c>
    </row>
  </sheetData>
  <mergeCells count="1"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 2
Tartu Linnavalitsuse 11.02.2014.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Lisa 1</vt:lpstr>
      <vt:lpstr>Lisa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2014-02-07T07:51:02Z</dcterms:modified>
</cp:coreProperties>
</file>